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Bionix P14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E43" i="1"/>
  <c r="F42" i="1" l="1"/>
  <c r="F41" i="1"/>
  <c r="F40" i="1"/>
  <c r="F39" i="1"/>
  <c r="F38" i="1"/>
  <c r="F37" i="1"/>
  <c r="E42" i="1"/>
  <c r="E41" i="1"/>
  <c r="E40" i="1"/>
  <c r="E39" i="1"/>
  <c r="E38" i="1"/>
  <c r="E37" i="1"/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<sst xmlns="http://schemas.openxmlformats.org/spreadsheetml/2006/main" count="27" uniqueCount="22">
  <si>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</si>
  <si>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</si>
  <si>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</si>
  <si>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</si>
  <si>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</si>
  <si>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</si>
  <si>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</si>
  <si>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</si>
  <si>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</si>
  <si>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</si>
  <si>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</si>
  <si>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</si>
  <si>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</si>
  <si>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</si>
  <si>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</si>
  <si>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</si>
  <si>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</si>
  <si>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</si>
  <si>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</si>
  <si>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</si>
  <si>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</si>
  <si>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Bionix P140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</si>
</sst>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ill="1" applyBorder="1"/>
    <xf numFmtId="0" fontId="0" fillId="2" borderId="2" xfId="0" applyFill="1" applyBorder="1"/>
    <xf numFmtId="2" fontId="0" fillId="2" borderId="3" xfId="0" applyNumberFormat="1" applyFill="1" applyBorder="1"/>
    <xf numFmtId="2" fontId="0" fillId="2" borderId="2" xfId="0" applyNumberFormat="1" applyFill="1" applyBorder="1"/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6" xfId="0" applyFill="1" applyBorder="1"/>
    <xf numFmtId="0" fontId="1" fillId="5" borderId="8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vertical="center" wrapText="1"/>
    </xf>
    <xf numFmtId="0" fontId="0" fillId="7" borderId="7" xfId="0" applyFill="1" applyBorder="1"/>
    <xf numFmtId="0" fontId="0" fillId="4" borderId="0" xfId="0" applyFill="1" applyAlignment="1">
      <alignment horizontal="left" vertical="top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8" xfId="0" applyFont="1" applyFill="1" applyBorder="1" applyAlignment="1">
      <alignment horizontal="center" vertical="top"/>
    </xf>
    <xf numFmtId="2" fontId="0" fillId="9" borderId="3" xfId="0" applyNumberFormat="1" applyFill="1" applyBorder="1"/>
    <xf numFmtId="0" fontId="0" fillId="9" borderId="3" xfId="0" applyFill="1" applyBorder="1"/>
    <xf numFmtId="0" fontId="0" fillId="9" borderId="2" xfId="0" applyFill="1" applyBorder="1"/>
    <xf numFmtId="2" fontId="0" fillId="9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36</xdr:row>
      <xdr:rowOff>85725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37</xdr:row>
      <xdr:rowOff>85725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38</xdr:row>
      <xdr:rowOff>85725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85725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40</xdr:row>
      <xdr:rowOff>85725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734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7924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41</xdr:row>
      <xdr:rowOff>85725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887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42</xdr:row>
      <xdr:rowOff>85725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371850" y="906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tabSelected="1" workbookViewId="0">
      <selection activeCell="B1" sqref="B1:D1048576"/>
    </sheetView>
  </sheetViews>
  <sheetFormatPr defaultRowHeight="15" x14ac:dyDescent="0.25"/>
  <cols>
    <col min="1" max="1" width="9.140625" style="9" customWidth="1"/>
    <col min="2" max="2" width="19.85546875" style="9" hidden="1" customWidth="1"/>
    <col min="3" max="3" width="16.5703125" style="9" hidden="1" customWidth="1"/>
    <col min="4" max="4" width="5" style="9" hidden="1" customWidth="1"/>
    <col min="5" max="5" width="22.28515625" style="9" customWidth="1"/>
    <col min="6" max="6" width="18.28515625" style="9" customWidth="1"/>
    <col min="7" max="16384" width="9.140625" style="9"/>
  </cols>
  <sheetData>
    <row r="1" spans="2:7" s="7" customFormat="1" ht="43.5" customHeight="1" x14ac:dyDescent="0.25">
      <c r="E1" s="8" t="s">
        <v>14</v>
      </c>
    </row>
    <row r="3" spans="2:7" ht="31.5" customHeight="1" x14ac:dyDescent="0.25">
      <c r="E3" s="17" t="s">
        <v>15</v>
      </c>
      <c r="F3" s="17"/>
      <c r="G3" s="17"/>
    </row>
    <row r="4" spans="2:7" ht="31.5" customHeight="1" x14ac:dyDescent="0.25">
      <c r="E4" s="17" t="s">
        <v>16</v>
      </c>
      <c r="F4" s="17"/>
      <c r="G4" s="17"/>
    </row>
    <row r="6" spans="2:7" ht="21" customHeight="1" thickBot="1" x14ac:dyDescent="0.3">
      <c r="B6" s="9" t="s">
        <v>1</v>
      </c>
      <c r="C6" s="16" t="s">
        <v>21</v>
      </c>
      <c r="E6" s="10" t="s">
        <v>1</v>
      </c>
      <c r="F6" s="11" t="str">
        <f>C6</f>
        <v>Bionix P140 series</v>
      </c>
    </row>
    <row r="7" spans="2:7" ht="21" customHeight="1" thickBot="1" x14ac:dyDescent="0.3">
      <c r="B7" s="9" t="s">
        <v>11</v>
      </c>
      <c r="C7" s="16">
        <v>1950</v>
      </c>
      <c r="D7" s="9" t="s">
        <v>9</v>
      </c>
      <c r="E7" s="10" t="s">
        <v>2</v>
      </c>
      <c r="F7" s="5">
        <f>IF(G7="RPM",C7,IF(G7="Hz",C7/60,IF(G7="rad/s",C7*PI()/30,"---")))</f>
        <v>204.20352248333657</v>
      </c>
      <c r="G7" s="12" t="s">
        <v>17</v>
      </c>
    </row>
    <row r="8" spans="2:7" ht="21" customHeight="1" thickBot="1" x14ac:dyDescent="0.3">
      <c r="B8" s="9" t="s">
        <v>12</v>
      </c>
      <c r="C8" s="16">
        <v>135</v>
      </c>
      <c r="D8" s="9" t="s">
        <v>10</v>
      </c>
      <c r="E8" s="10" t="s">
        <v>5</v>
      </c>
      <c r="F8" s="5">
        <f>IF(G8="mm",C8,IF(G8="cm",C8/10,IF(G8="m",C8/1000,IF(G8="in",C8/25.4,IF(G8="ft",C8/304.8,"---")))))</f>
        <v>0.44291338582677164</v>
      </c>
      <c r="G8" s="12" t="s">
        <v>18</v>
      </c>
    </row>
    <row r="9" spans="2:7" ht="21" customHeight="1" thickBot="1" x14ac:dyDescent="0.3">
      <c r="B9" s="9" t="s">
        <v>13</v>
      </c>
      <c r="C9" s="16">
        <v>42</v>
      </c>
      <c r="D9" s="9" t="s">
        <v>10</v>
      </c>
      <c r="E9" s="10" t="s">
        <v>4</v>
      </c>
      <c r="F9" s="5">
        <f>IF(G9="mm",C9,IF(G9="cm",C9/10,IF(G9="m",C9/1000,IF(G9="in",C9/25.4,IF(G9="ft",C9/304.8,"---")))))</f>
        <v>0.13779527559055119</v>
      </c>
      <c r="G9" s="12" t="s">
        <v>18</v>
      </c>
    </row>
    <row r="10" spans="2:7" ht="21" customHeight="1" thickBot="1" x14ac:dyDescent="0.3">
      <c r="B10" s="9" t="s">
        <v>6</v>
      </c>
      <c r="C10" s="16" t="s">
        <v>7</v>
      </c>
      <c r="E10" s="10" t="s">
        <v>6</v>
      </c>
      <c r="F10" s="6" t="str">
        <f>C10</f>
        <v>Clockwise</v>
      </c>
    </row>
    <row r="11" spans="2:7" ht="15.75" thickBot="1" x14ac:dyDescent="0.3"/>
    <row r="12" spans="2:7" ht="15" customHeight="1" x14ac:dyDescent="0.25">
      <c r="B12" s="20" t="s">
        <v>3</v>
      </c>
      <c r="C12" s="18" t="s">
        <v>0</v>
      </c>
      <c r="E12" s="14" t="s">
        <v>3</v>
      </c>
      <c r="F12" s="15" t="s">
        <v>8</v>
      </c>
    </row>
    <row r="13" spans="2:7" x14ac:dyDescent="0.25">
      <c r="B13" s="21"/>
      <c r="C13" s="19"/>
      <c r="E13" s="13" t="s">
        <v>19</v>
      </c>
      <c r="F13" s="13" t="s">
        <v>20</v>
      </c>
    </row>
    <row r="14" spans="2:7" x14ac:dyDescent="0.25">
      <c r="B14" s="22">
        <v>0</v>
      </c>
      <c r="C14" s="23">
        <v>2.85</v>
      </c>
      <c r="E14" s="3">
        <f>IF(E$13="ft^3/min",B14,IF(E$13="m^3/hr",B14*(0.3048^3)*60,"---"))</f>
        <v>0</v>
      </c>
      <c r="F14" s="1">
        <f>IF(F$13="mmH2O",C14,IF(F$13="Pa",C14*9.80665,IF(F$13="bar",C14*9.80665/10^5,IF(F$13="kg/cm^2",C14/10^4,IF(F$13="lbf/in^2",C14*0.0014223343334285,"---")))))</f>
        <v>4.0536528502712254E-3</v>
      </c>
    </row>
    <row r="15" spans="2:7" x14ac:dyDescent="0.25">
      <c r="B15" s="22">
        <v>16.891081713826409</v>
      </c>
      <c r="C15" s="23">
        <v>2.8</v>
      </c>
      <c r="E15" s="3">
        <f t="shared" ref="E15:E42" si="0">IF(E$13="ft^3/min",B15,IF(E$13="m^3/hr",B15*(0.3048^3)*60,"---"))</f>
        <v>16.891081713826409</v>
      </c>
      <c r="F15" s="1">
        <f t="shared" ref="F15:F42" si="1">IF(F$13="mmH2O",C15,IF(F$13="Pa",C15*9.80665,IF(F$13="bar",C15*9.80665/10^5,IF(F$13="kg/cm^2",C15/10^4,IF(F$13="lbf/in^2",C15*0.0014223343334285,"---")))))</f>
        <v>3.9825361335997997E-3</v>
      </c>
    </row>
    <row r="16" spans="2:7" x14ac:dyDescent="0.25">
      <c r="B16" s="22">
        <v>25.595960163533316</v>
      </c>
      <c r="C16" s="22">
        <v>2.6999999999999997</v>
      </c>
      <c r="E16" s="3">
        <f t="shared" si="0"/>
        <v>25.595960163533316</v>
      </c>
      <c r="F16" s="1">
        <f t="shared" si="1"/>
        <v>3.8403027002569495E-3</v>
      </c>
    </row>
    <row r="17" spans="2:6" x14ac:dyDescent="0.25">
      <c r="B17" s="22">
        <v>26.408731956998917</v>
      </c>
      <c r="C17" s="22">
        <v>2.5999999999999996</v>
      </c>
      <c r="E17" s="3">
        <f t="shared" si="0"/>
        <v>26.408731956998917</v>
      </c>
      <c r="F17" s="1">
        <f t="shared" si="1"/>
        <v>3.6980692669140993E-3</v>
      </c>
    </row>
    <row r="18" spans="2:6" x14ac:dyDescent="0.25">
      <c r="B18" s="22">
        <v>28.151802856377348</v>
      </c>
      <c r="C18" s="22">
        <v>2.4999999999999996</v>
      </c>
      <c r="E18" s="3">
        <f t="shared" si="0"/>
        <v>28.151802856377348</v>
      </c>
      <c r="F18" s="1">
        <f t="shared" si="1"/>
        <v>3.5558358335712496E-3</v>
      </c>
    </row>
    <row r="19" spans="2:6" x14ac:dyDescent="0.25">
      <c r="B19" s="22">
        <v>29.615197075677187</v>
      </c>
      <c r="C19" s="22">
        <v>2.3999999999999995</v>
      </c>
      <c r="E19" s="3">
        <f t="shared" si="0"/>
        <v>29.615197075677187</v>
      </c>
      <c r="F19" s="1">
        <f t="shared" si="1"/>
        <v>3.4136024002283994E-3</v>
      </c>
    </row>
    <row r="20" spans="2:6" x14ac:dyDescent="0.25">
      <c r="B20" s="22">
        <v>31.009608052957731</v>
      </c>
      <c r="C20" s="22">
        <v>2.2999999999999994</v>
      </c>
      <c r="E20" s="3">
        <f t="shared" si="0"/>
        <v>31.009608052957731</v>
      </c>
      <c r="F20" s="1">
        <f t="shared" si="1"/>
        <v>3.2713689668855492E-3</v>
      </c>
    </row>
    <row r="21" spans="2:6" x14ac:dyDescent="0.25">
      <c r="B21" s="22">
        <v>31.516610727688256</v>
      </c>
      <c r="C21" s="22">
        <v>2.1999999999999993</v>
      </c>
      <c r="E21" s="3">
        <f t="shared" si="0"/>
        <v>31.516610727688256</v>
      </c>
      <c r="F21" s="1">
        <f t="shared" si="1"/>
        <v>3.1291355335426991E-3</v>
      </c>
    </row>
    <row r="22" spans="2:6" x14ac:dyDescent="0.25">
      <c r="B22" s="22">
        <v>31.683808774853635</v>
      </c>
      <c r="C22" s="22">
        <v>2.0999999999999992</v>
      </c>
      <c r="E22" s="3">
        <f t="shared" si="0"/>
        <v>31.683808774853635</v>
      </c>
      <c r="F22" s="1">
        <f t="shared" si="1"/>
        <v>2.9869021001998489E-3</v>
      </c>
    </row>
    <row r="23" spans="2:6" x14ac:dyDescent="0.25">
      <c r="B23" s="22">
        <v>32.990902264841971</v>
      </c>
      <c r="C23" s="22">
        <v>1.9999999999999991</v>
      </c>
      <c r="E23" s="3">
        <f t="shared" si="0"/>
        <v>32.990902264841971</v>
      </c>
      <c r="F23" s="1">
        <f t="shared" si="1"/>
        <v>2.8446686668569987E-3</v>
      </c>
    </row>
    <row r="24" spans="2:6" x14ac:dyDescent="0.25">
      <c r="B24" s="22">
        <v>33.467903914212016</v>
      </c>
      <c r="C24" s="22">
        <v>1.899999999999999</v>
      </c>
      <c r="E24" s="3">
        <f t="shared" si="0"/>
        <v>33.467903914212016</v>
      </c>
      <c r="F24" s="1">
        <f t="shared" si="1"/>
        <v>2.7024352335141485E-3</v>
      </c>
    </row>
    <row r="25" spans="2:6" x14ac:dyDescent="0.25">
      <c r="B25" s="22">
        <v>35.609526906474592</v>
      </c>
      <c r="C25" s="22">
        <v>1.7999999999999989</v>
      </c>
      <c r="E25" s="3">
        <f t="shared" si="0"/>
        <v>35.609526906474592</v>
      </c>
      <c r="F25" s="1">
        <f t="shared" si="1"/>
        <v>2.5602018001712984E-3</v>
      </c>
    </row>
    <row r="26" spans="2:6" x14ac:dyDescent="0.25">
      <c r="B26" s="22">
        <v>38.325072135603811</v>
      </c>
      <c r="C26" s="22">
        <v>1.6999999999999988</v>
      </c>
      <c r="E26" s="3">
        <f t="shared" si="0"/>
        <v>38.325072135603811</v>
      </c>
      <c r="F26" s="1">
        <f t="shared" si="1"/>
        <v>2.4179683668284482E-3</v>
      </c>
    </row>
    <row r="27" spans="2:6" x14ac:dyDescent="0.25">
      <c r="B27" s="22">
        <v>41.118339890336649</v>
      </c>
      <c r="C27" s="23">
        <v>1.5999999999999988</v>
      </c>
      <c r="E27" s="3">
        <f t="shared" si="0"/>
        <v>41.118339890336649</v>
      </c>
      <c r="F27" s="1">
        <f t="shared" si="1"/>
        <v>2.2757349334855985E-3</v>
      </c>
    </row>
    <row r="28" spans="2:6" x14ac:dyDescent="0.25">
      <c r="B28" s="22">
        <v>44.333503471748699</v>
      </c>
      <c r="C28" s="23">
        <v>1.4999999999999987</v>
      </c>
      <c r="E28" s="3">
        <f t="shared" si="0"/>
        <v>44.333503471748699</v>
      </c>
      <c r="F28" s="1">
        <f t="shared" si="1"/>
        <v>2.1335015001427483E-3</v>
      </c>
    </row>
    <row r="29" spans="2:6" x14ac:dyDescent="0.25">
      <c r="B29" s="22">
        <v>47.995865500551226</v>
      </c>
      <c r="C29" s="23">
        <v>1.3999999999999986</v>
      </c>
      <c r="E29" s="3">
        <f t="shared" si="0"/>
        <v>47.995865500551226</v>
      </c>
      <c r="F29" s="1">
        <f t="shared" si="1"/>
        <v>1.9912680667998981E-3</v>
      </c>
    </row>
    <row r="30" spans="2:6" x14ac:dyDescent="0.25">
      <c r="B30" s="22">
        <v>50.673245141479235</v>
      </c>
      <c r="C30" s="23">
        <v>1.2999999999999985</v>
      </c>
      <c r="E30" s="3">
        <f t="shared" si="0"/>
        <v>50.673245141479235</v>
      </c>
      <c r="F30" s="1">
        <f t="shared" si="1"/>
        <v>1.8490346334570479E-3</v>
      </c>
    </row>
    <row r="31" spans="2:6" x14ac:dyDescent="0.25">
      <c r="B31" s="22">
        <v>52.917402440287269</v>
      </c>
      <c r="C31" s="23">
        <v>1.1999999999999984</v>
      </c>
      <c r="E31" s="3">
        <f t="shared" si="0"/>
        <v>52.917402440287269</v>
      </c>
      <c r="F31" s="1">
        <f t="shared" si="1"/>
        <v>1.7068012001141978E-3</v>
      </c>
    </row>
    <row r="32" spans="2:6" x14ac:dyDescent="0.25">
      <c r="B32" s="22">
        <v>54.877966575343116</v>
      </c>
      <c r="C32" s="23">
        <v>1.0999999999999983</v>
      </c>
      <c r="E32" s="3">
        <f t="shared" si="0"/>
        <v>54.877966575343116</v>
      </c>
      <c r="F32" s="1">
        <f t="shared" si="1"/>
        <v>1.5645677667713476E-3</v>
      </c>
    </row>
    <row r="33" spans="2:6" x14ac:dyDescent="0.25">
      <c r="B33" s="22">
        <v>59.051719855420636</v>
      </c>
      <c r="C33" s="23">
        <v>0.99999999999999833</v>
      </c>
      <c r="E33" s="3">
        <f t="shared" si="0"/>
        <v>59.051719855420636</v>
      </c>
      <c r="F33" s="1">
        <f t="shared" si="1"/>
        <v>1.4223343334284976E-3</v>
      </c>
    </row>
    <row r="34" spans="2:6" x14ac:dyDescent="0.25">
      <c r="B34" s="22">
        <v>60.027847469424678</v>
      </c>
      <c r="C34" s="23">
        <v>0.89999999999999836</v>
      </c>
      <c r="E34" s="3">
        <f t="shared" si="0"/>
        <v>60.027847469424678</v>
      </c>
      <c r="F34" s="1">
        <f t="shared" si="1"/>
        <v>1.2801009000856477E-3</v>
      </c>
    </row>
    <row r="35" spans="2:6" x14ac:dyDescent="0.25">
      <c r="B35" s="22">
        <v>62.697041877261697</v>
      </c>
      <c r="C35" s="23">
        <v>0.79999999999999838</v>
      </c>
      <c r="E35" s="3">
        <f t="shared" si="0"/>
        <v>62.697041877261697</v>
      </c>
      <c r="F35" s="1">
        <f t="shared" si="1"/>
        <v>1.1378674667427977E-3</v>
      </c>
    </row>
    <row r="36" spans="2:6" x14ac:dyDescent="0.25">
      <c r="B36" s="22">
        <v>64.278237435818085</v>
      </c>
      <c r="C36" s="23">
        <v>0.6999999999999984</v>
      </c>
      <c r="E36" s="3">
        <f t="shared" si="0"/>
        <v>64.278237435818085</v>
      </c>
      <c r="F36" s="1">
        <f t="shared" si="1"/>
        <v>9.9563403339994775E-4</v>
      </c>
    </row>
    <row r="37" spans="2:6" x14ac:dyDescent="0.25">
      <c r="B37" s="22">
        <v>65.176135676985652</v>
      </c>
      <c r="C37" s="23">
        <v>0.59999999999999842</v>
      </c>
      <c r="E37" s="3">
        <f t="shared" si="0"/>
        <v>65.176135676985652</v>
      </c>
      <c r="F37" s="1">
        <f t="shared" si="1"/>
        <v>8.534006000570978E-4</v>
      </c>
    </row>
    <row r="38" spans="2:6" x14ac:dyDescent="0.25">
      <c r="B38" s="22">
        <v>69.643714037045271</v>
      </c>
      <c r="C38" s="23">
        <v>0.49999999999999845</v>
      </c>
      <c r="E38" s="3">
        <f t="shared" si="0"/>
        <v>69.643714037045271</v>
      </c>
      <c r="F38" s="1">
        <f t="shared" si="1"/>
        <v>7.1116716671424784E-4</v>
      </c>
    </row>
    <row r="39" spans="2:6" x14ac:dyDescent="0.25">
      <c r="B39" s="22">
        <v>71.957094808089124</v>
      </c>
      <c r="C39" s="23">
        <v>0.39999999999999847</v>
      </c>
      <c r="E39" s="3">
        <f t="shared" si="0"/>
        <v>71.957094808089124</v>
      </c>
      <c r="F39" s="1">
        <f t="shared" si="1"/>
        <v>5.6893373337139788E-4</v>
      </c>
    </row>
    <row r="40" spans="2:6" x14ac:dyDescent="0.25">
      <c r="B40" s="22">
        <v>74.127141418282562</v>
      </c>
      <c r="C40" s="23">
        <v>0.29999999999999849</v>
      </c>
      <c r="E40" s="3">
        <f t="shared" si="0"/>
        <v>74.127141418282562</v>
      </c>
      <c r="F40" s="1">
        <f t="shared" si="1"/>
        <v>4.2670030002854787E-4</v>
      </c>
    </row>
    <row r="41" spans="2:6" x14ac:dyDescent="0.25">
      <c r="B41" s="22">
        <v>75.539213851239012</v>
      </c>
      <c r="C41" s="23">
        <v>0.19999999999999848</v>
      </c>
      <c r="E41" s="3">
        <f t="shared" si="0"/>
        <v>75.539213851239012</v>
      </c>
      <c r="F41" s="1">
        <f t="shared" si="1"/>
        <v>2.8446686668569786E-4</v>
      </c>
    </row>
    <row r="42" spans="2:6" x14ac:dyDescent="0.25">
      <c r="B42" s="22">
        <v>76.719043291205097</v>
      </c>
      <c r="C42" s="23">
        <v>9.9999999999998479E-2</v>
      </c>
      <c r="E42" s="3">
        <f t="shared" si="0"/>
        <v>76.719043291205097</v>
      </c>
      <c r="F42" s="1">
        <f t="shared" si="1"/>
        <v>1.4223343334284784E-4</v>
      </c>
    </row>
    <row r="43" spans="2:6" ht="15.75" thickBot="1" x14ac:dyDescent="0.3">
      <c r="B43" s="25">
        <v>77.60916460630763</v>
      </c>
      <c r="C43" s="24">
        <v>0</v>
      </c>
      <c r="E43" s="4">
        <f t="shared" ref="E43" si="2">IF(E$13="ft^3/min",B43,IF(E$13="m^3/hr",B43*(0.3048^3)*60,"---"))</f>
        <v>77.60916460630763</v>
      </c>
      <c r="F43" s="2">
        <f t="shared" ref="F43" si="3">IF(F$13="mmH2O",C43,IF(F$13="Pa",C43*9.80665,IF(F$13="bar",C43*9.80665/10^5,IF(F$13="kg/cm^2",C43/10^4,IF(F$13="lbf/in^2",C43*0.0014223343334285,"---")))))</f>
        <v>0</v>
      </c>
    </row>
  </sheetData>
  <mergeCells count="4">
    <mergeCell ref="E3:G3"/>
    <mergeCell ref="C12:C13"/>
    <mergeCell ref="B12:B13"/>
    <mergeCell ref="E4:G4"/>
  </mergeCells>
  <dataValidations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Bionix P140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2021-07-05T04:36:41Z</dcterms:created>
  <dcterms:modified xsi:type="dcterms:W3CDTF">2021-07-13T09:40:44Z</dcterms:modified>
</cp:coreProperties>
</file>